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2" r:id="rId1"/>
  </sheets>
  <definedNames>
    <definedName name="_xlnm._FilterDatabase" localSheetId="0" hidden="1">Лист1!$A$4:$O$36</definedName>
    <definedName name="_xlnm.Print_Titles" localSheetId="0">Лист1!$4:$4</definedName>
  </definedNames>
  <calcPr calcId="152511"/>
</workbook>
</file>

<file path=xl/calcChain.xml><?xml version="1.0" encoding="utf-8"?>
<calcChain xmlns="http://schemas.openxmlformats.org/spreadsheetml/2006/main">
  <c r="N22" i="2" l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6" i="2"/>
  <c r="E30" i="2" l="1"/>
  <c r="G30" i="2" s="1"/>
  <c r="I30" i="2" s="1"/>
  <c r="K30" i="2" s="1"/>
  <c r="N30" i="2" s="1"/>
  <c r="P30" i="2" s="1"/>
  <c r="D36" i="2"/>
  <c r="M36" i="2" s="1"/>
  <c r="E7" i="2"/>
  <c r="G7" i="2" s="1"/>
  <c r="I7" i="2" s="1"/>
  <c r="K7" i="2" s="1"/>
  <c r="N7" i="2" s="1"/>
  <c r="P7" i="2" s="1"/>
  <c r="E8" i="2"/>
  <c r="G8" i="2" s="1"/>
  <c r="I8" i="2" s="1"/>
  <c r="K8" i="2" s="1"/>
  <c r="N8" i="2" s="1"/>
  <c r="P8" i="2" s="1"/>
  <c r="E9" i="2"/>
  <c r="G9" i="2" s="1"/>
  <c r="I9" i="2" s="1"/>
  <c r="K9" i="2" s="1"/>
  <c r="N9" i="2" s="1"/>
  <c r="P9" i="2" s="1"/>
  <c r="E10" i="2"/>
  <c r="G10" i="2" s="1"/>
  <c r="I10" i="2" s="1"/>
  <c r="K10" i="2" s="1"/>
  <c r="N10" i="2" s="1"/>
  <c r="P10" i="2" s="1"/>
  <c r="E11" i="2"/>
  <c r="G11" i="2" s="1"/>
  <c r="I11" i="2" s="1"/>
  <c r="K11" i="2" s="1"/>
  <c r="N11" i="2" s="1"/>
  <c r="P11" i="2" s="1"/>
  <c r="E12" i="2"/>
  <c r="G12" i="2" s="1"/>
  <c r="I12" i="2" s="1"/>
  <c r="K12" i="2" s="1"/>
  <c r="N12" i="2" s="1"/>
  <c r="P12" i="2" s="1"/>
  <c r="E13" i="2"/>
  <c r="G13" i="2" s="1"/>
  <c r="I13" i="2" s="1"/>
  <c r="K13" i="2" s="1"/>
  <c r="N13" i="2" s="1"/>
  <c r="P13" i="2" s="1"/>
  <c r="E14" i="2"/>
  <c r="G14" i="2" s="1"/>
  <c r="I14" i="2" s="1"/>
  <c r="K14" i="2" s="1"/>
  <c r="N14" i="2" s="1"/>
  <c r="P14" i="2" s="1"/>
  <c r="E15" i="2"/>
  <c r="G15" i="2" s="1"/>
  <c r="I15" i="2" s="1"/>
  <c r="K15" i="2" s="1"/>
  <c r="N15" i="2" s="1"/>
  <c r="P15" i="2" s="1"/>
  <c r="E16" i="2"/>
  <c r="G16" i="2" s="1"/>
  <c r="I16" i="2" s="1"/>
  <c r="K16" i="2" s="1"/>
  <c r="N16" i="2" s="1"/>
  <c r="P16" i="2" s="1"/>
  <c r="E17" i="2"/>
  <c r="G17" i="2" s="1"/>
  <c r="I17" i="2" s="1"/>
  <c r="K17" i="2" s="1"/>
  <c r="N17" i="2" s="1"/>
  <c r="P17" i="2" s="1"/>
  <c r="E18" i="2"/>
  <c r="G18" i="2" s="1"/>
  <c r="I18" i="2" s="1"/>
  <c r="K18" i="2" s="1"/>
  <c r="N18" i="2" s="1"/>
  <c r="P18" i="2" s="1"/>
  <c r="E19" i="2"/>
  <c r="G19" i="2" s="1"/>
  <c r="I19" i="2" s="1"/>
  <c r="K19" i="2" s="1"/>
  <c r="N19" i="2" s="1"/>
  <c r="P19" i="2" s="1"/>
  <c r="E20" i="2"/>
  <c r="G20" i="2" s="1"/>
  <c r="I20" i="2" s="1"/>
  <c r="K20" i="2" s="1"/>
  <c r="N20" i="2" s="1"/>
  <c r="P20" i="2" s="1"/>
  <c r="E21" i="2"/>
  <c r="G21" i="2" s="1"/>
  <c r="I21" i="2" s="1"/>
  <c r="K21" i="2" s="1"/>
  <c r="N21" i="2" s="1"/>
  <c r="P21" i="2" s="1"/>
  <c r="E23" i="2"/>
  <c r="G23" i="2" s="1"/>
  <c r="I23" i="2" s="1"/>
  <c r="K23" i="2" s="1"/>
  <c r="N23" i="2" s="1"/>
  <c r="P23" i="2" s="1"/>
  <c r="E24" i="2"/>
  <c r="G24" i="2" s="1"/>
  <c r="I24" i="2" s="1"/>
  <c r="K24" i="2" s="1"/>
  <c r="N24" i="2" s="1"/>
  <c r="P24" i="2" s="1"/>
  <c r="E25" i="2"/>
  <c r="G25" i="2" s="1"/>
  <c r="I25" i="2" s="1"/>
  <c r="K25" i="2" s="1"/>
  <c r="N25" i="2" s="1"/>
  <c r="P25" i="2" s="1"/>
  <c r="E26" i="2"/>
  <c r="G26" i="2" s="1"/>
  <c r="I26" i="2" s="1"/>
  <c r="K26" i="2" s="1"/>
  <c r="N26" i="2" s="1"/>
  <c r="P26" i="2" s="1"/>
  <c r="E27" i="2"/>
  <c r="G27" i="2" s="1"/>
  <c r="I27" i="2" s="1"/>
  <c r="K27" i="2" s="1"/>
  <c r="N27" i="2" s="1"/>
  <c r="P27" i="2" s="1"/>
  <c r="E28" i="2"/>
  <c r="G28" i="2" s="1"/>
  <c r="I28" i="2" s="1"/>
  <c r="K28" i="2" s="1"/>
  <c r="N28" i="2" s="1"/>
  <c r="P28" i="2" s="1"/>
  <c r="E29" i="2"/>
  <c r="G29" i="2" s="1"/>
  <c r="I29" i="2" s="1"/>
  <c r="K29" i="2" s="1"/>
  <c r="N29" i="2" s="1"/>
  <c r="P29" i="2" s="1"/>
  <c r="E31" i="2"/>
  <c r="G31" i="2" s="1"/>
  <c r="I31" i="2" s="1"/>
  <c r="K31" i="2" s="1"/>
  <c r="N31" i="2" s="1"/>
  <c r="P31" i="2" s="1"/>
  <c r="E32" i="2"/>
  <c r="G32" i="2" s="1"/>
  <c r="I32" i="2" s="1"/>
  <c r="K32" i="2" s="1"/>
  <c r="N32" i="2" s="1"/>
  <c r="P32" i="2" s="1"/>
  <c r="E33" i="2"/>
  <c r="G33" i="2" s="1"/>
  <c r="I33" i="2" s="1"/>
  <c r="K33" i="2" s="1"/>
  <c r="N33" i="2" s="1"/>
  <c r="P33" i="2" s="1"/>
  <c r="E34" i="2"/>
  <c r="G34" i="2" s="1"/>
  <c r="I34" i="2" s="1"/>
  <c r="K34" i="2" s="1"/>
  <c r="N34" i="2" s="1"/>
  <c r="P34" i="2" s="1"/>
  <c r="E35" i="2"/>
  <c r="G35" i="2" s="1"/>
  <c r="I35" i="2" s="1"/>
  <c r="K35" i="2" s="1"/>
  <c r="N35" i="2" s="1"/>
  <c r="P35" i="2" s="1"/>
  <c r="E36" i="2"/>
  <c r="G36" i="2" s="1"/>
  <c r="I36" i="2" s="1"/>
  <c r="K36" i="2" s="1"/>
  <c r="N36" i="2" s="1"/>
  <c r="P36" i="2" s="1"/>
  <c r="E6" i="2"/>
  <c r="G6" i="2" s="1"/>
  <c r="I6" i="2" s="1"/>
  <c r="K6" i="2" s="1"/>
  <c r="N6" i="2" s="1"/>
  <c r="O6" i="2" l="1"/>
  <c r="P6" i="2"/>
  <c r="O34" i="2"/>
  <c r="O32" i="2"/>
  <c r="O27" i="2"/>
  <c r="O25" i="2"/>
  <c r="O23" i="2"/>
  <c r="O20" i="2"/>
  <c r="O18" i="2"/>
  <c r="O16" i="2"/>
  <c r="O14" i="2"/>
  <c r="O12" i="2"/>
  <c r="O10" i="2"/>
  <c r="O8" i="2"/>
  <c r="O35" i="2"/>
  <c r="O33" i="2"/>
  <c r="O31" i="2"/>
  <c r="O28" i="2"/>
  <c r="O26" i="2"/>
  <c r="O24" i="2"/>
  <c r="O21" i="2"/>
  <c r="O19" i="2"/>
  <c r="O17" i="2"/>
  <c r="O15" i="2"/>
  <c r="O13" i="2"/>
  <c r="O11" i="2"/>
  <c r="O9" i="2"/>
  <c r="O7" i="2"/>
  <c r="O30" i="2"/>
  <c r="O29" i="2"/>
  <c r="O36" i="2"/>
</calcChain>
</file>

<file path=xl/sharedStrings.xml><?xml version="1.0" encoding="utf-8"?>
<sst xmlns="http://schemas.openxmlformats.org/spreadsheetml/2006/main" count="82" uniqueCount="82">
  <si>
    <t/>
  </si>
  <si>
    <t>тыс. руб.</t>
  </si>
  <si>
    <t>Наименование</t>
  </si>
  <si>
    <t>Код гла- вы</t>
  </si>
  <si>
    <t>Аппарат Уполномоченного по правам человека в Удмуртской Республике</t>
  </si>
  <si>
    <t>802</t>
  </si>
  <si>
    <t>Администрация Главы и Правительства Удмуртской Республики</t>
  </si>
  <si>
    <t>803</t>
  </si>
  <si>
    <t>Государственный контрольный комитет Удмуртской Республики</t>
  </si>
  <si>
    <t>805</t>
  </si>
  <si>
    <t>Министерство транспорта и дорожного хозяйства Удмуртской Республики</t>
  </si>
  <si>
    <t>807</t>
  </si>
  <si>
    <t>810</t>
  </si>
  <si>
    <t>830</t>
  </si>
  <si>
    <t>Центральная избирательная комиссия Удмуртской Республики</t>
  </si>
  <si>
    <t>Комитет по делам записи актов гражданского состояния при Правительстве Удмуртской Республики</t>
  </si>
  <si>
    <t>811</t>
  </si>
  <si>
    <t>815</t>
  </si>
  <si>
    <t>Аппарат Уполномоченного по защите прав предпринимателей в Удмуртской Республике</t>
  </si>
  <si>
    <t>816</t>
  </si>
  <si>
    <t>Аппарат Государственного Совета Удмуртской Республики</t>
  </si>
  <si>
    <t>Министерство строительства, жилищно-коммунального хозяйства и энергетики Удмуртской Республики</t>
  </si>
  <si>
    <t>833</t>
  </si>
  <si>
    <t>Главное управление по государственному надзору Удмуртской Республики</t>
  </si>
  <si>
    <t>834</t>
  </si>
  <si>
    <t>Агентство печати и массовых коммуникаций Удмуртской Республики</t>
  </si>
  <si>
    <t>835</t>
  </si>
  <si>
    <t>Министерство экономики Удмуртской Республики</t>
  </si>
  <si>
    <t>840</t>
  </si>
  <si>
    <t>Министерство промышленности и торговли Удмуртской Республики</t>
  </si>
  <si>
    <t>842</t>
  </si>
  <si>
    <t>Министерство социальной политики и труда Удмуртской Республики</t>
  </si>
  <si>
    <t>843</t>
  </si>
  <si>
    <t>Министерство природных ресурсов и охраны окружающей среды Удмуртской Республики</t>
  </si>
  <si>
    <t>844</t>
  </si>
  <si>
    <t>Министерство по физической культуре, спорту и молодёжной политике Удмуртской Республики</t>
  </si>
  <si>
    <t>847</t>
  </si>
  <si>
    <t>Министерство национальной политики Удмуртской Республики</t>
  </si>
  <si>
    <t>852</t>
  </si>
  <si>
    <t>Министерство здравоохранения  Удмуртской Республики</t>
  </si>
  <si>
    <t>855</t>
  </si>
  <si>
    <t>Комитет по делам архивов при Правительстве Удмуртской Республики</t>
  </si>
  <si>
    <t>856</t>
  </si>
  <si>
    <t>Министерство культуры Удмуртской Республики</t>
  </si>
  <si>
    <t>857</t>
  </si>
  <si>
    <t>Агентство по государственной охране объектов культурного наследия Удмуртской Республики</t>
  </si>
  <si>
    <t>863</t>
  </si>
  <si>
    <t>Министерство имущественных отношений Удмуртской Республики</t>
  </si>
  <si>
    <t>866</t>
  </si>
  <si>
    <t>Министерство образования и науки Удмуртской Республики</t>
  </si>
  <si>
    <t>874</t>
  </si>
  <si>
    <t>Главное управление ветеринарии Удмуртской Республики</t>
  </si>
  <si>
    <t>881</t>
  </si>
  <si>
    <t>Министерство сельского хозяйства и продовольствия Удмуртской Республики</t>
  </si>
  <si>
    <t>882</t>
  </si>
  <si>
    <t>Министерство финансов Удмуртской Республики</t>
  </si>
  <si>
    <t>892</t>
  </si>
  <si>
    <t>Управление по обеспечению деятельности мировых судей Удмуртской Республики при Правительстве Удмуртской Республики</t>
  </si>
  <si>
    <t>897</t>
  </si>
  <si>
    <t>ИТОГО РАСХОДОВ</t>
  </si>
  <si>
    <t>Приложение 2 к аналитической записке</t>
  </si>
  <si>
    <t>Государственный комитет Удмуртской Республики по делам гражданской обороны и чрезвычайным ситуациям</t>
  </si>
  <si>
    <t xml:space="preserve">Действующая редакция с учетом закона УР № 5-РЗ </t>
  </si>
  <si>
    <t xml:space="preserve">Годовые бюджетные назначения с учетом изменений законопроекта </t>
  </si>
  <si>
    <t xml:space="preserve">Действующая редакция с учетом закона УР № 24-РЗ </t>
  </si>
  <si>
    <t>3=1+2</t>
  </si>
  <si>
    <r>
      <t xml:space="preserve">Первоначальная редакция 
</t>
    </r>
    <r>
      <rPr>
        <i/>
        <sz val="12"/>
        <color rgb="FF000000"/>
        <rFont val="Times New Roman"/>
        <family val="1"/>
        <charset val="204"/>
      </rPr>
      <t>Закон УР от 25.12.2020 г. 
№ 85-РЗ</t>
    </r>
  </si>
  <si>
    <t>Сумма всех поправок нарастающим итогом</t>
  </si>
  <si>
    <r>
      <t xml:space="preserve">Темп роста, %,
 </t>
    </r>
    <r>
      <rPr>
        <i/>
        <sz val="12"/>
        <rFont val="Times New Roman"/>
        <family val="1"/>
        <charset val="204"/>
      </rPr>
      <t>к первоначальной редакции</t>
    </r>
  </si>
  <si>
    <r>
      <t xml:space="preserve">Темп роста, %,
 </t>
    </r>
    <r>
      <rPr>
        <i/>
        <sz val="12"/>
        <rFont val="Times New Roman"/>
        <family val="1"/>
        <charset val="204"/>
      </rPr>
      <t>к действующей редакции</t>
    </r>
  </si>
  <si>
    <t xml:space="preserve">Анализ изменений  расходов бюджета Удмуртской Республики
 на 2021 год по ведомственной структуре расходов </t>
  </si>
  <si>
    <t xml:space="preserve">Действующая редакция с учетом закона УР № 71-РЗ </t>
  </si>
  <si>
    <r>
      <t xml:space="preserve">Поправки №3 </t>
    </r>
    <r>
      <rPr>
        <i/>
        <sz val="12"/>
        <rFont val="Times New Roman"/>
        <family val="1"/>
        <charset val="204"/>
      </rPr>
      <t>(Закон УР       
№ 71-РЗ от 07.07.2021 г.)</t>
    </r>
  </si>
  <si>
    <r>
      <t xml:space="preserve">Поправки №1 </t>
    </r>
    <r>
      <rPr>
        <i/>
        <sz val="12"/>
        <rFont val="Times New Roman"/>
        <family val="1"/>
        <charset val="204"/>
      </rPr>
      <t>(Закон УР 
№ 5-РЗ от 19.02.2021)</t>
    </r>
  </si>
  <si>
    <r>
      <t xml:space="preserve">Поправки №2 </t>
    </r>
    <r>
      <rPr>
        <i/>
        <sz val="12"/>
        <rFont val="Times New Roman"/>
        <family val="1"/>
        <charset val="204"/>
      </rPr>
      <t>(Закон УР 
№ 24-РЗ от 06.04.2021)</t>
    </r>
  </si>
  <si>
    <r>
      <t xml:space="preserve">Поправки №4 </t>
    </r>
    <r>
      <rPr>
        <i/>
        <sz val="12"/>
        <rFont val="Times New Roman"/>
        <family val="1"/>
        <charset val="204"/>
      </rPr>
      <t>(Закон УР от  21.09.2021
№ 100-РЗ)</t>
    </r>
  </si>
  <si>
    <t xml:space="preserve">Действующая редакция с учетом Закона УР № 100-РЗ </t>
  </si>
  <si>
    <t>Управление социальной защиты населения Удмуртской Республики при Министерстве социальной политики и труда Удмуртской Республики</t>
  </si>
  <si>
    <t>845</t>
  </si>
  <si>
    <t>Министерство цифрового развития Удмуртской Республики</t>
  </si>
  <si>
    <t>5 573 716,6</t>
  </si>
  <si>
    <t>Поправки №5 (Законопроект УР от  16.11.2021
№ 7595-6зп)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</si>
</sst>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top" wrapText="1"/>
    </xf>
    <xf numFmtId="0" fontId="2" fillId="0" borderId="0"/>
    <xf numFmtId="0" fontId="1" fillId="0" borderId="0"/>
  </cellStyleXfs>
  <cellXfs count="52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vertical="top" wrapText="1"/>
    </xf>
    <xf numFmtId="0" fontId="11" fillId="0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164" fontId="12" fillId="0" borderId="2" xfId="0" applyNumberFormat="1" applyFont="1" applyFill="1" applyBorder="1" applyAlignment="1">
      <alignment horizontal="right" vertical="center" wrapText="1"/>
    </xf>
    <xf numFmtId="164" fontId="14" fillId="0" borderId="2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top" wrapText="1"/>
    </xf>
    <xf numFmtId="164" fontId="16" fillId="2" borderId="1" xfId="0" applyNumberFormat="1" applyFont="1" applyFill="1" applyBorder="1" applyAlignment="1">
      <alignment horizontal="right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12" fillId="0" borderId="5" xfId="0" applyNumberFormat="1" applyFont="1" applyFill="1" applyBorder="1" applyAlignment="1">
      <alignment horizontal="right" vertical="center" wrapText="1"/>
    </xf>
    <xf numFmtId="164" fontId="14" fillId="0" borderId="7" xfId="0" applyNumberFormat="1" applyFont="1" applyFill="1" applyBorder="1" applyAlignment="1">
      <alignment horizontal="right" vertical="center" wrapText="1"/>
    </xf>
    <xf numFmtId="0" fontId="18" fillId="3" borderId="2" xfId="0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vertical="top" wrapText="1"/>
    </xf>
    <xf numFmtId="164" fontId="10" fillId="0" borderId="7" xfId="0" applyNumberFormat="1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right" vertical="center" wrapText="1"/>
    </xf>
    <xf numFmtId="164" fontId="10" fillId="2" borderId="2" xfId="0" applyNumberFormat="1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right" vertical="center" wrapText="1"/>
    </xf>
    <xf numFmtId="164" fontId="12" fillId="0" borderId="4" xfId="0" applyNumberFormat="1" applyFont="1" applyFill="1" applyBorder="1" applyAlignment="1">
      <alignment horizontal="right" vertical="center" wrapText="1"/>
    </xf>
    <xf numFmtId="164" fontId="12" fillId="3" borderId="2" xfId="0" applyNumberFormat="1" applyFont="1" applyFill="1" applyBorder="1" applyAlignment="1">
      <alignment horizontal="right" vertical="center" wrapText="1"/>
    </xf>
    <xf numFmtId="164" fontId="10" fillId="2" borderId="9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right" wrapText="1"/>
    </xf>
    <xf numFmtId="0" fontId="20" fillId="0" borderId="2" xfId="0" applyFont="1" applyFill="1" applyBorder="1" applyAlignment="1">
      <alignment horizontal="right" vertical="center" wrapText="1"/>
    </xf>
    <xf numFmtId="164" fontId="10" fillId="0" borderId="2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zoomScale="80" zoomScaleNormal="80" workbookViewId="0">
      <selection activeCell="AB8" sqref="AB8"/>
    </sheetView>
  </sheetViews>
  <sheetFormatPr defaultRowHeight="18.75" x14ac:dyDescent="0.2"/>
  <cols>
    <col min="1" max="1" width="57.1640625" style="1" customWidth="1"/>
    <col min="2" max="2" width="9.33203125" style="6"/>
    <col min="3" max="3" width="23.5" style="1" customWidth="1"/>
    <col min="4" max="4" width="22.83203125" style="11" hidden="1" customWidth="1"/>
    <col min="5" max="5" width="26.1640625" style="1" hidden="1" customWidth="1"/>
    <col min="6" max="6" width="22.6640625" style="1" hidden="1" customWidth="1"/>
    <col min="7" max="7" width="26.1640625" style="1" hidden="1" customWidth="1"/>
    <col min="8" max="9" width="22.6640625" style="19" hidden="1" customWidth="1"/>
    <col min="10" max="13" width="22.6640625" style="19" customWidth="1"/>
    <col min="14" max="14" width="21.83203125" style="19" customWidth="1"/>
    <col min="15" max="16" width="13.6640625" style="23" customWidth="1"/>
  </cols>
  <sheetData>
    <row r="1" spans="1:16" ht="36" customHeight="1" x14ac:dyDescent="0.2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52.5" customHeight="1" x14ac:dyDescent="0.2">
      <c r="A2" s="51" t="s">
        <v>70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x14ac:dyDescent="0.2"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20" t="s">
        <v>1</v>
      </c>
    </row>
    <row r="4" spans="1:16" s="5" customFormat="1" ht="113.25" customHeight="1" x14ac:dyDescent="0.2">
      <c r="A4" s="4" t="s">
        <v>2</v>
      </c>
      <c r="B4" s="4" t="s">
        <v>3</v>
      </c>
      <c r="C4" s="10" t="s">
        <v>66</v>
      </c>
      <c r="D4" s="15" t="s">
        <v>73</v>
      </c>
      <c r="E4" s="15" t="s">
        <v>62</v>
      </c>
      <c r="F4" s="15" t="s">
        <v>74</v>
      </c>
      <c r="G4" s="15" t="s">
        <v>64</v>
      </c>
      <c r="H4" s="38" t="s">
        <v>72</v>
      </c>
      <c r="I4" s="15" t="s">
        <v>71</v>
      </c>
      <c r="J4" s="15" t="s">
        <v>75</v>
      </c>
      <c r="K4" s="34" t="s">
        <v>76</v>
      </c>
      <c r="L4" s="18" t="s">
        <v>81</v>
      </c>
      <c r="M4" s="34" t="s">
        <v>67</v>
      </c>
      <c r="N4" s="15" t="s">
        <v>63</v>
      </c>
      <c r="O4" s="15" t="s">
        <v>68</v>
      </c>
      <c r="P4" s="15" t="s">
        <v>69</v>
      </c>
    </row>
    <row r="5" spans="1:16" s="27" customFormat="1" ht="15.75" customHeight="1" x14ac:dyDescent="0.2">
      <c r="A5" s="25"/>
      <c r="B5" s="25"/>
      <c r="C5" s="25">
        <v>1</v>
      </c>
      <c r="D5" s="26">
        <v>2</v>
      </c>
      <c r="E5" s="26" t="s">
        <v>65</v>
      </c>
      <c r="F5" s="26">
        <v>3</v>
      </c>
      <c r="G5" s="26">
        <v>2</v>
      </c>
      <c r="H5" s="39">
        <v>4</v>
      </c>
      <c r="I5" s="26">
        <v>2</v>
      </c>
      <c r="J5" s="26">
        <v>2</v>
      </c>
      <c r="K5" s="26">
        <v>2</v>
      </c>
      <c r="L5" s="31">
        <v>3</v>
      </c>
      <c r="M5" s="35">
        <v>4</v>
      </c>
      <c r="N5" s="26">
        <v>5</v>
      </c>
      <c r="O5" s="26">
        <v>6</v>
      </c>
      <c r="P5" s="26">
        <v>7</v>
      </c>
    </row>
    <row r="6" spans="1:16" ht="37.5" x14ac:dyDescent="0.2">
      <c r="A6" s="2" t="s">
        <v>4</v>
      </c>
      <c r="B6" s="3" t="s">
        <v>5</v>
      </c>
      <c r="C6" s="28">
        <v>7421.4</v>
      </c>
      <c r="D6" s="29"/>
      <c r="E6" s="28">
        <f>C6+D6</f>
        <v>7421.4</v>
      </c>
      <c r="F6" s="29"/>
      <c r="G6" s="28">
        <f>E6+F6</f>
        <v>7421.4</v>
      </c>
      <c r="H6" s="40">
        <v>882.4</v>
      </c>
      <c r="I6" s="21">
        <f>G6+H6</f>
        <v>8303.7999999999993</v>
      </c>
      <c r="J6" s="21">
        <v>1071</v>
      </c>
      <c r="K6" s="36">
        <f>I6+J6</f>
        <v>9374.7999999999993</v>
      </c>
      <c r="L6" s="42">
        <v>618.29999999999995</v>
      </c>
      <c r="M6" s="36">
        <f>D6+F6+H6+J6+L6</f>
        <v>2571.6999999999998</v>
      </c>
      <c r="N6" s="33">
        <f>K6+L6</f>
        <v>9993.0999999999985</v>
      </c>
      <c r="O6" s="30">
        <f>N6/C6*100</f>
        <v>134.65249144366291</v>
      </c>
      <c r="P6" s="22">
        <f>N6/K6*100</f>
        <v>106.59534070060161</v>
      </c>
    </row>
    <row r="7" spans="1:16" ht="37.5" x14ac:dyDescent="0.2">
      <c r="A7" s="2" t="s">
        <v>6</v>
      </c>
      <c r="B7" s="3" t="s">
        <v>7</v>
      </c>
      <c r="C7" s="12">
        <v>431022.2</v>
      </c>
      <c r="D7" s="17">
        <v>6876.9</v>
      </c>
      <c r="E7" s="12">
        <f t="shared" ref="E7:E35" si="0">C7+D7</f>
        <v>437899.10000000003</v>
      </c>
      <c r="F7" s="17">
        <v>46021.7</v>
      </c>
      <c r="G7" s="12">
        <f t="shared" ref="G7:G29" si="1">E7+F7</f>
        <v>483920.80000000005</v>
      </c>
      <c r="H7" s="41">
        <v>132066</v>
      </c>
      <c r="I7" s="21">
        <f t="shared" ref="I7:I36" si="2">G7+H7</f>
        <v>615986.80000000005</v>
      </c>
      <c r="J7" s="21">
        <v>77002.5</v>
      </c>
      <c r="K7" s="36">
        <f t="shared" ref="K7:K36" si="3">I7+J7</f>
        <v>692989.3</v>
      </c>
      <c r="L7" s="42">
        <v>97169.600000000006</v>
      </c>
      <c r="M7" s="36">
        <f t="shared" ref="M7:M34" si="4">D7+F7+H7+J7+L7</f>
        <v>359136.7</v>
      </c>
      <c r="N7" s="33">
        <f t="shared" ref="N7:N36" si="5">K7+L7</f>
        <v>790158.9</v>
      </c>
      <c r="O7" s="22">
        <f t="shared" ref="O7:O36" si="6">N7/C7*100</f>
        <v>183.32208874624092</v>
      </c>
      <c r="P7" s="22">
        <f t="shared" ref="P7:P36" si="7">N7/K7*100</f>
        <v>114.02180379985664</v>
      </c>
    </row>
    <row r="8" spans="1:16" ht="37.5" x14ac:dyDescent="0.2">
      <c r="A8" s="2" t="s">
        <v>8</v>
      </c>
      <c r="B8" s="3" t="s">
        <v>9</v>
      </c>
      <c r="C8" s="12">
        <v>25880.3</v>
      </c>
      <c r="D8" s="17">
        <v>112.3</v>
      </c>
      <c r="E8" s="12">
        <f t="shared" si="0"/>
        <v>25992.6</v>
      </c>
      <c r="F8" s="17"/>
      <c r="G8" s="12">
        <f t="shared" si="1"/>
        <v>25992.6</v>
      </c>
      <c r="H8" s="41">
        <v>3447.6</v>
      </c>
      <c r="I8" s="21">
        <f t="shared" si="2"/>
        <v>29440.199999999997</v>
      </c>
      <c r="J8" s="21">
        <v>4016.1</v>
      </c>
      <c r="K8" s="36">
        <f t="shared" si="3"/>
        <v>33456.299999999996</v>
      </c>
      <c r="L8" s="42">
        <v>1253.4000000000001</v>
      </c>
      <c r="M8" s="36">
        <f t="shared" si="4"/>
        <v>8829.4</v>
      </c>
      <c r="N8" s="33">
        <f t="shared" si="5"/>
        <v>34709.699999999997</v>
      </c>
      <c r="O8" s="22">
        <f t="shared" si="6"/>
        <v>134.11629695173548</v>
      </c>
      <c r="P8" s="22">
        <f t="shared" si="7"/>
        <v>103.74637960563481</v>
      </c>
    </row>
    <row r="9" spans="1:16" ht="42" customHeight="1" x14ac:dyDescent="0.2">
      <c r="A9" s="2" t="s">
        <v>10</v>
      </c>
      <c r="B9" s="3" t="s">
        <v>11</v>
      </c>
      <c r="C9" s="12">
        <v>7549836.7000000002</v>
      </c>
      <c r="D9" s="17">
        <v>2270511.5</v>
      </c>
      <c r="E9" s="12">
        <f t="shared" si="0"/>
        <v>9820348.1999999993</v>
      </c>
      <c r="F9" s="17">
        <v>211270.8</v>
      </c>
      <c r="G9" s="12">
        <f t="shared" si="1"/>
        <v>10031619</v>
      </c>
      <c r="H9" s="41">
        <v>853385.1</v>
      </c>
      <c r="I9" s="21">
        <f t="shared" si="2"/>
        <v>10885004.1</v>
      </c>
      <c r="J9" s="21">
        <v>274923.09999999998</v>
      </c>
      <c r="K9" s="36">
        <f t="shared" si="3"/>
        <v>11159927.199999999</v>
      </c>
      <c r="L9" s="42">
        <v>-28984.2</v>
      </c>
      <c r="M9" s="36">
        <f t="shared" si="4"/>
        <v>3581106.3</v>
      </c>
      <c r="N9" s="33">
        <f t="shared" si="5"/>
        <v>11130943</v>
      </c>
      <c r="O9" s="22">
        <f t="shared" si="6"/>
        <v>147.43289745591451</v>
      </c>
      <c r="P9" s="22">
        <f t="shared" si="7"/>
        <v>99.740283252026956</v>
      </c>
    </row>
    <row r="10" spans="1:16" ht="37.5" x14ac:dyDescent="0.2">
      <c r="A10" s="2" t="s">
        <v>14</v>
      </c>
      <c r="B10" s="3" t="s">
        <v>12</v>
      </c>
      <c r="C10" s="12">
        <v>38775.1</v>
      </c>
      <c r="D10" s="17">
        <v>149.4</v>
      </c>
      <c r="E10" s="12">
        <f t="shared" si="0"/>
        <v>38924.5</v>
      </c>
      <c r="F10" s="17">
        <v>75150</v>
      </c>
      <c r="G10" s="12">
        <f t="shared" si="1"/>
        <v>114074.5</v>
      </c>
      <c r="H10" s="41">
        <v>8443.4</v>
      </c>
      <c r="I10" s="21">
        <f t="shared" si="2"/>
        <v>122517.9</v>
      </c>
      <c r="J10" s="21">
        <v>5543.8</v>
      </c>
      <c r="K10" s="36">
        <f t="shared" si="3"/>
        <v>128061.7</v>
      </c>
      <c r="L10" s="42">
        <v>-6151</v>
      </c>
      <c r="M10" s="36">
        <f t="shared" si="4"/>
        <v>83135.599999999991</v>
      </c>
      <c r="N10" s="33">
        <f t="shared" si="5"/>
        <v>121910.7</v>
      </c>
      <c r="O10" s="22">
        <f t="shared" si="6"/>
        <v>314.40460501713727</v>
      </c>
      <c r="P10" s="22">
        <f t="shared" si="7"/>
        <v>95.196846520075866</v>
      </c>
    </row>
    <row r="11" spans="1:16" ht="56.25" x14ac:dyDescent="0.2">
      <c r="A11" s="2" t="s">
        <v>15</v>
      </c>
      <c r="B11" s="3" t="s">
        <v>16</v>
      </c>
      <c r="C11" s="12">
        <v>89815.8</v>
      </c>
      <c r="D11" s="17">
        <v>50</v>
      </c>
      <c r="E11" s="12">
        <f t="shared" si="0"/>
        <v>89865.8</v>
      </c>
      <c r="F11" s="17"/>
      <c r="G11" s="12">
        <f t="shared" si="1"/>
        <v>89865.8</v>
      </c>
      <c r="H11" s="41">
        <v>872</v>
      </c>
      <c r="I11" s="21">
        <f t="shared" si="2"/>
        <v>90737.8</v>
      </c>
      <c r="J11" s="21">
        <v>1232.3</v>
      </c>
      <c r="K11" s="36">
        <f t="shared" si="3"/>
        <v>91970.1</v>
      </c>
      <c r="L11" s="42">
        <v>493.2</v>
      </c>
      <c r="M11" s="36">
        <f t="shared" si="4"/>
        <v>2647.5</v>
      </c>
      <c r="N11" s="33">
        <f t="shared" si="5"/>
        <v>92463.3</v>
      </c>
      <c r="O11" s="22">
        <f t="shared" si="6"/>
        <v>102.94769962523299</v>
      </c>
      <c r="P11" s="22">
        <f t="shared" si="7"/>
        <v>100.53626124142521</v>
      </c>
    </row>
    <row r="12" spans="1:16" ht="37.5" x14ac:dyDescent="0.2">
      <c r="A12" s="2" t="s">
        <v>79</v>
      </c>
      <c r="B12" s="3" t="s">
        <v>17</v>
      </c>
      <c r="C12" s="12">
        <v>498191.3</v>
      </c>
      <c r="D12" s="17">
        <v>1281.8</v>
      </c>
      <c r="E12" s="12">
        <f t="shared" si="0"/>
        <v>499473.1</v>
      </c>
      <c r="F12" s="17">
        <v>110575</v>
      </c>
      <c r="G12" s="12">
        <f t="shared" si="1"/>
        <v>610048.1</v>
      </c>
      <c r="H12" s="41">
        <v>304180.90000000002</v>
      </c>
      <c r="I12" s="21">
        <f t="shared" si="2"/>
        <v>914229</v>
      </c>
      <c r="J12" s="21">
        <v>91977.2</v>
      </c>
      <c r="K12" s="36">
        <f t="shared" si="3"/>
        <v>1006206.2</v>
      </c>
      <c r="L12" s="42">
        <v>17151.7</v>
      </c>
      <c r="M12" s="36">
        <f t="shared" si="4"/>
        <v>525166.6</v>
      </c>
      <c r="N12" s="33">
        <f t="shared" si="5"/>
        <v>1023357.8999999999</v>
      </c>
      <c r="O12" s="22">
        <f t="shared" si="6"/>
        <v>205.41464694385471</v>
      </c>
      <c r="P12" s="22">
        <f t="shared" si="7"/>
        <v>101.70459096753726</v>
      </c>
    </row>
    <row r="13" spans="1:16" ht="56.25" x14ac:dyDescent="0.2">
      <c r="A13" s="2" t="s">
        <v>18</v>
      </c>
      <c r="B13" s="3" t="s">
        <v>19</v>
      </c>
      <c r="C13" s="12">
        <v>3685</v>
      </c>
      <c r="D13" s="17">
        <v>128.9</v>
      </c>
      <c r="E13" s="12">
        <f t="shared" si="0"/>
        <v>3813.9</v>
      </c>
      <c r="F13" s="17"/>
      <c r="G13" s="12">
        <f t="shared" si="1"/>
        <v>3813.9</v>
      </c>
      <c r="H13" s="41">
        <v>583</v>
      </c>
      <c r="I13" s="21">
        <f t="shared" si="2"/>
        <v>4396.8999999999996</v>
      </c>
      <c r="J13" s="21">
        <v>458.4</v>
      </c>
      <c r="K13" s="36">
        <f t="shared" si="3"/>
        <v>4855.2999999999993</v>
      </c>
      <c r="L13" s="42">
        <v>227.4</v>
      </c>
      <c r="M13" s="36">
        <f t="shared" si="4"/>
        <v>1397.7</v>
      </c>
      <c r="N13" s="33">
        <f t="shared" si="5"/>
        <v>5082.6999999999989</v>
      </c>
      <c r="O13" s="22">
        <f t="shared" si="6"/>
        <v>137.9294436906377</v>
      </c>
      <c r="P13" s="22">
        <f t="shared" si="7"/>
        <v>104.68354169670258</v>
      </c>
    </row>
    <row r="14" spans="1:16" ht="37.5" x14ac:dyDescent="0.2">
      <c r="A14" s="2" t="s">
        <v>20</v>
      </c>
      <c r="B14" s="3" t="s">
        <v>13</v>
      </c>
      <c r="C14" s="12">
        <v>131431.6</v>
      </c>
      <c r="D14" s="17">
        <v>3792.7</v>
      </c>
      <c r="E14" s="12">
        <f t="shared" si="0"/>
        <v>135224.30000000002</v>
      </c>
      <c r="F14" s="17">
        <v>12000</v>
      </c>
      <c r="G14" s="12">
        <f t="shared" si="1"/>
        <v>147224.30000000002</v>
      </c>
      <c r="H14" s="41">
        <v>27206.799999999999</v>
      </c>
      <c r="I14" s="21">
        <f t="shared" si="2"/>
        <v>174431.1</v>
      </c>
      <c r="J14" s="21">
        <v>15982</v>
      </c>
      <c r="K14" s="36">
        <f t="shared" si="3"/>
        <v>190413.1</v>
      </c>
      <c r="L14" s="42">
        <v>8507.2999999999993</v>
      </c>
      <c r="M14" s="36">
        <f t="shared" si="4"/>
        <v>67488.800000000003</v>
      </c>
      <c r="N14" s="33">
        <f t="shared" si="5"/>
        <v>198920.4</v>
      </c>
      <c r="O14" s="22">
        <f t="shared" si="6"/>
        <v>151.34899065369362</v>
      </c>
      <c r="P14" s="22">
        <f t="shared" si="7"/>
        <v>104.46781235114599</v>
      </c>
    </row>
    <row r="15" spans="1:16" ht="56.25" x14ac:dyDescent="0.2">
      <c r="A15" s="2" t="s">
        <v>21</v>
      </c>
      <c r="B15" s="3" t="s">
        <v>22</v>
      </c>
      <c r="C15" s="12">
        <v>6757338.4000000004</v>
      </c>
      <c r="D15" s="17">
        <v>902564.8</v>
      </c>
      <c r="E15" s="12">
        <f t="shared" si="0"/>
        <v>7659903.2000000002</v>
      </c>
      <c r="F15" s="17">
        <v>983651.3</v>
      </c>
      <c r="G15" s="12">
        <f t="shared" si="1"/>
        <v>8643554.5</v>
      </c>
      <c r="H15" s="41">
        <v>1491103.3</v>
      </c>
      <c r="I15" s="21">
        <f t="shared" si="2"/>
        <v>10134657.800000001</v>
      </c>
      <c r="J15" s="21">
        <v>1039973.6</v>
      </c>
      <c r="K15" s="36">
        <f t="shared" si="3"/>
        <v>11174631.4</v>
      </c>
      <c r="L15" s="42">
        <v>308740.90000000002</v>
      </c>
      <c r="M15" s="36">
        <f t="shared" si="4"/>
        <v>4726033.9000000004</v>
      </c>
      <c r="N15" s="33">
        <f t="shared" si="5"/>
        <v>11483372.300000001</v>
      </c>
      <c r="O15" s="22">
        <f t="shared" si="6"/>
        <v>169.93928112287523</v>
      </c>
      <c r="P15" s="22">
        <f t="shared" si="7"/>
        <v>102.76287323445854</v>
      </c>
    </row>
    <row r="16" spans="1:16" ht="56.25" x14ac:dyDescent="0.2">
      <c r="A16" s="2" t="s">
        <v>23</v>
      </c>
      <c r="B16" s="3" t="s">
        <v>24</v>
      </c>
      <c r="C16" s="12">
        <v>64092</v>
      </c>
      <c r="D16" s="17">
        <v>859.7</v>
      </c>
      <c r="E16" s="12">
        <f t="shared" si="0"/>
        <v>64951.7</v>
      </c>
      <c r="F16" s="17">
        <v>2098.4</v>
      </c>
      <c r="G16" s="12">
        <f t="shared" si="1"/>
        <v>67050.099999999991</v>
      </c>
      <c r="H16" s="41">
        <v>8403.7000000000007</v>
      </c>
      <c r="I16" s="21">
        <f t="shared" si="2"/>
        <v>75453.799999999988</v>
      </c>
      <c r="J16" s="21">
        <v>11332.2</v>
      </c>
      <c r="K16" s="36">
        <f t="shared" si="3"/>
        <v>86785.999999999985</v>
      </c>
      <c r="L16" s="42">
        <v>7121.1</v>
      </c>
      <c r="M16" s="36">
        <f t="shared" si="4"/>
        <v>29815.1</v>
      </c>
      <c r="N16" s="33">
        <f t="shared" si="5"/>
        <v>93907.099999999991</v>
      </c>
      <c r="O16" s="22">
        <f t="shared" si="6"/>
        <v>146.5192223678462</v>
      </c>
      <c r="P16" s="22">
        <f t="shared" si="7"/>
        <v>108.20535570253267</v>
      </c>
    </row>
    <row r="17" spans="1:16" ht="39" customHeight="1" x14ac:dyDescent="0.2">
      <c r="A17" s="2" t="s">
        <v>25</v>
      </c>
      <c r="B17" s="3" t="s">
        <v>26</v>
      </c>
      <c r="C17" s="12">
        <v>132545.1</v>
      </c>
      <c r="D17" s="17">
        <v>2002.7</v>
      </c>
      <c r="E17" s="12">
        <f t="shared" si="0"/>
        <v>134547.80000000002</v>
      </c>
      <c r="F17" s="17">
        <v>25848</v>
      </c>
      <c r="G17" s="12">
        <f t="shared" si="1"/>
        <v>160395.80000000002</v>
      </c>
      <c r="H17" s="41">
        <v>70257.100000000006</v>
      </c>
      <c r="I17" s="21">
        <f t="shared" si="2"/>
        <v>230652.90000000002</v>
      </c>
      <c r="J17" s="21">
        <v>58308.2</v>
      </c>
      <c r="K17" s="36">
        <f t="shared" si="3"/>
        <v>288961.10000000003</v>
      </c>
      <c r="L17" s="42">
        <v>2677.4</v>
      </c>
      <c r="M17" s="36">
        <f t="shared" si="4"/>
        <v>159093.4</v>
      </c>
      <c r="N17" s="33">
        <f t="shared" si="5"/>
        <v>291638.50000000006</v>
      </c>
      <c r="O17" s="22">
        <f t="shared" si="6"/>
        <v>220.02963519586922</v>
      </c>
      <c r="P17" s="22">
        <f t="shared" si="7"/>
        <v>100.92656070315347</v>
      </c>
    </row>
    <row r="18" spans="1:16" ht="37.5" x14ac:dyDescent="0.2">
      <c r="A18" s="2" t="s">
        <v>27</v>
      </c>
      <c r="B18" s="3" t="s">
        <v>28</v>
      </c>
      <c r="C18" s="12">
        <v>286894.59999999998</v>
      </c>
      <c r="D18" s="17">
        <v>10252.1</v>
      </c>
      <c r="E18" s="12">
        <f t="shared" si="0"/>
        <v>297146.69999999995</v>
      </c>
      <c r="F18" s="17">
        <v>14183.6</v>
      </c>
      <c r="G18" s="12">
        <f t="shared" si="1"/>
        <v>311330.29999999993</v>
      </c>
      <c r="H18" s="41">
        <v>7781.5</v>
      </c>
      <c r="I18" s="21">
        <f t="shared" si="2"/>
        <v>319111.79999999993</v>
      </c>
      <c r="J18" s="21">
        <v>317814.90000000002</v>
      </c>
      <c r="K18" s="36">
        <f t="shared" si="3"/>
        <v>636926.69999999995</v>
      </c>
      <c r="L18" s="42">
        <v>-170833.8</v>
      </c>
      <c r="M18" s="36">
        <f t="shared" si="4"/>
        <v>179198.30000000005</v>
      </c>
      <c r="N18" s="33">
        <f t="shared" si="5"/>
        <v>466092.89999999997</v>
      </c>
      <c r="O18" s="22">
        <f t="shared" si="6"/>
        <v>162.46137083096022</v>
      </c>
      <c r="P18" s="22">
        <f t="shared" si="7"/>
        <v>73.178420687969265</v>
      </c>
    </row>
    <row r="19" spans="1:16" ht="37.5" x14ac:dyDescent="0.2">
      <c r="A19" s="2" t="s">
        <v>29</v>
      </c>
      <c r="B19" s="3" t="s">
        <v>30</v>
      </c>
      <c r="C19" s="12">
        <v>214963.6</v>
      </c>
      <c r="D19" s="17">
        <v>311.39999999999998</v>
      </c>
      <c r="E19" s="12">
        <f t="shared" si="0"/>
        <v>215275</v>
      </c>
      <c r="F19" s="17">
        <v>114425</v>
      </c>
      <c r="G19" s="12">
        <f t="shared" si="1"/>
        <v>329700</v>
      </c>
      <c r="H19" s="41">
        <v>56140.5</v>
      </c>
      <c r="I19" s="21">
        <f t="shared" si="2"/>
        <v>385840.5</v>
      </c>
      <c r="J19" s="21">
        <v>9119</v>
      </c>
      <c r="K19" s="36">
        <f t="shared" si="3"/>
        <v>394959.5</v>
      </c>
      <c r="L19" s="42">
        <v>-2693.6</v>
      </c>
      <c r="M19" s="36">
        <f t="shared" si="4"/>
        <v>177302.3</v>
      </c>
      <c r="N19" s="33">
        <f t="shared" si="5"/>
        <v>392265.9</v>
      </c>
      <c r="O19" s="22">
        <f t="shared" si="6"/>
        <v>182.48015012774258</v>
      </c>
      <c r="P19" s="22">
        <f t="shared" si="7"/>
        <v>99.318006023402404</v>
      </c>
    </row>
    <row r="20" spans="1:16" ht="37.5" x14ac:dyDescent="0.2">
      <c r="A20" s="2" t="s">
        <v>31</v>
      </c>
      <c r="B20" s="3" t="s">
        <v>32</v>
      </c>
      <c r="C20" s="12">
        <v>14259119.1</v>
      </c>
      <c r="D20" s="17">
        <v>56060.1</v>
      </c>
      <c r="E20" s="12">
        <f t="shared" si="0"/>
        <v>14315179.199999999</v>
      </c>
      <c r="F20" s="17">
        <v>-112213.9</v>
      </c>
      <c r="G20" s="12">
        <f t="shared" si="1"/>
        <v>14202965.299999999</v>
      </c>
      <c r="H20" s="41">
        <v>731525.8</v>
      </c>
      <c r="I20" s="21">
        <f t="shared" si="2"/>
        <v>14934491.1</v>
      </c>
      <c r="J20" s="21">
        <v>1790012.5</v>
      </c>
      <c r="K20" s="36">
        <f t="shared" si="3"/>
        <v>16724503.6</v>
      </c>
      <c r="L20" s="42">
        <v>952714.1</v>
      </c>
      <c r="M20" s="36">
        <f t="shared" si="4"/>
        <v>3418098.6</v>
      </c>
      <c r="N20" s="33">
        <f t="shared" si="5"/>
        <v>17677217.699999999</v>
      </c>
      <c r="O20" s="22">
        <f t="shared" si="6"/>
        <v>123.97131671338659</v>
      </c>
      <c r="P20" s="22">
        <f t="shared" si="7"/>
        <v>105.69651645744511</v>
      </c>
    </row>
    <row r="21" spans="1:16" ht="56.25" x14ac:dyDescent="0.2">
      <c r="A21" s="2" t="s">
        <v>33</v>
      </c>
      <c r="B21" s="3" t="s">
        <v>34</v>
      </c>
      <c r="C21" s="12">
        <v>552162.6</v>
      </c>
      <c r="D21" s="17">
        <v>37785.1</v>
      </c>
      <c r="E21" s="12">
        <f t="shared" si="0"/>
        <v>589947.69999999995</v>
      </c>
      <c r="F21" s="17">
        <v>4505.1000000000004</v>
      </c>
      <c r="G21" s="12">
        <f t="shared" si="1"/>
        <v>594452.79999999993</v>
      </c>
      <c r="H21" s="41">
        <v>136718.6</v>
      </c>
      <c r="I21" s="21">
        <f t="shared" si="2"/>
        <v>731171.39999999991</v>
      </c>
      <c r="J21" s="21">
        <v>18952</v>
      </c>
      <c r="K21" s="36">
        <f t="shared" si="3"/>
        <v>750123.39999999991</v>
      </c>
      <c r="L21" s="42">
        <v>1421.6</v>
      </c>
      <c r="M21" s="36">
        <f t="shared" si="4"/>
        <v>199382.39999999999</v>
      </c>
      <c r="N21" s="33">
        <f t="shared" si="5"/>
        <v>751544.99999999988</v>
      </c>
      <c r="O21" s="22">
        <f t="shared" si="6"/>
        <v>136.10936343750916</v>
      </c>
      <c r="P21" s="22">
        <f t="shared" si="7"/>
        <v>100.1895154850522</v>
      </c>
    </row>
    <row r="22" spans="1:16" ht="93.75" x14ac:dyDescent="0.2">
      <c r="A22" s="44" t="s">
        <v>77</v>
      </c>
      <c r="B22" s="45" t="s">
        <v>78</v>
      </c>
      <c r="C22" s="12"/>
      <c r="D22" s="17"/>
      <c r="E22" s="12"/>
      <c r="F22" s="17"/>
      <c r="G22" s="12"/>
      <c r="H22" s="41"/>
      <c r="I22" s="21"/>
      <c r="J22" s="21"/>
      <c r="K22" s="36"/>
      <c r="L22" s="42">
        <v>92705.3</v>
      </c>
      <c r="M22" s="36">
        <f t="shared" si="4"/>
        <v>92705.3</v>
      </c>
      <c r="N22" s="33">
        <f t="shared" si="5"/>
        <v>92705.3</v>
      </c>
      <c r="O22" s="22"/>
      <c r="P22" s="22"/>
    </row>
    <row r="23" spans="1:16" ht="56.25" x14ac:dyDescent="0.2">
      <c r="A23" s="2" t="s">
        <v>35</v>
      </c>
      <c r="B23" s="3" t="s">
        <v>36</v>
      </c>
      <c r="C23" s="12">
        <v>841695.6</v>
      </c>
      <c r="D23" s="17">
        <v>21174.7</v>
      </c>
      <c r="E23" s="12">
        <f t="shared" si="0"/>
        <v>862870.29999999993</v>
      </c>
      <c r="F23" s="17">
        <v>152841.20000000001</v>
      </c>
      <c r="G23" s="12">
        <f t="shared" si="1"/>
        <v>1015711.5</v>
      </c>
      <c r="H23" s="41">
        <v>29128.2</v>
      </c>
      <c r="I23" s="21">
        <f t="shared" si="2"/>
        <v>1044839.7</v>
      </c>
      <c r="J23" s="21">
        <v>157900.1</v>
      </c>
      <c r="K23" s="36">
        <f t="shared" si="3"/>
        <v>1202739.8</v>
      </c>
      <c r="L23" s="42">
        <v>13818.2</v>
      </c>
      <c r="M23" s="36">
        <f t="shared" si="4"/>
        <v>374862.40000000008</v>
      </c>
      <c r="N23" s="33">
        <f t="shared" si="5"/>
        <v>1216558</v>
      </c>
      <c r="O23" s="22">
        <f t="shared" si="6"/>
        <v>144.53657593077594</v>
      </c>
      <c r="P23" s="22">
        <f t="shared" si="7"/>
        <v>101.148893551207</v>
      </c>
    </row>
    <row r="24" spans="1:16" ht="37.5" x14ac:dyDescent="0.2">
      <c r="A24" s="2" t="s">
        <v>37</v>
      </c>
      <c r="B24" s="3" t="s">
        <v>38</v>
      </c>
      <c r="C24" s="12">
        <v>32423.200000000001</v>
      </c>
      <c r="D24" s="17">
        <v>55.8</v>
      </c>
      <c r="E24" s="12">
        <f t="shared" si="0"/>
        <v>32479</v>
      </c>
      <c r="F24" s="17">
        <v>3602.5</v>
      </c>
      <c r="G24" s="12">
        <f t="shared" si="1"/>
        <v>36081.5</v>
      </c>
      <c r="H24" s="41">
        <v>10764</v>
      </c>
      <c r="I24" s="21">
        <f t="shared" si="2"/>
        <v>46845.5</v>
      </c>
      <c r="J24" s="21">
        <v>4482.6000000000004</v>
      </c>
      <c r="K24" s="36">
        <f t="shared" si="3"/>
        <v>51328.1</v>
      </c>
      <c r="L24" s="42">
        <v>1656.2</v>
      </c>
      <c r="M24" s="36">
        <f t="shared" si="4"/>
        <v>20561.100000000002</v>
      </c>
      <c r="N24" s="33">
        <f t="shared" si="5"/>
        <v>52984.299999999996</v>
      </c>
      <c r="O24" s="22">
        <f t="shared" si="6"/>
        <v>163.41477707320681</v>
      </c>
      <c r="P24" s="22">
        <f t="shared" si="7"/>
        <v>103.22669259138755</v>
      </c>
    </row>
    <row r="25" spans="1:16" ht="37.5" x14ac:dyDescent="0.2">
      <c r="A25" s="2" t="s">
        <v>39</v>
      </c>
      <c r="B25" s="3" t="s">
        <v>40</v>
      </c>
      <c r="C25" s="12">
        <v>13309427.1</v>
      </c>
      <c r="D25" s="17">
        <v>1218503.1000000001</v>
      </c>
      <c r="E25" s="12">
        <f t="shared" si="0"/>
        <v>14527930.199999999</v>
      </c>
      <c r="F25" s="17">
        <v>1063797</v>
      </c>
      <c r="G25" s="12">
        <f t="shared" si="1"/>
        <v>15591727.199999999</v>
      </c>
      <c r="H25" s="41">
        <v>1068393.1000000001</v>
      </c>
      <c r="I25" s="21">
        <f t="shared" si="2"/>
        <v>16660120.299999999</v>
      </c>
      <c r="J25" s="21">
        <v>1836269.3</v>
      </c>
      <c r="K25" s="36">
        <f t="shared" si="3"/>
        <v>18496389.599999998</v>
      </c>
      <c r="L25" s="42">
        <v>1961949.8</v>
      </c>
      <c r="M25" s="36">
        <f t="shared" si="4"/>
        <v>7148912.2999999998</v>
      </c>
      <c r="N25" s="33">
        <f t="shared" si="5"/>
        <v>20458339.399999999</v>
      </c>
      <c r="O25" s="22">
        <f t="shared" si="6"/>
        <v>153.71314817900762</v>
      </c>
      <c r="P25" s="22">
        <f t="shared" si="7"/>
        <v>110.60720412160869</v>
      </c>
    </row>
    <row r="26" spans="1:16" ht="37.5" x14ac:dyDescent="0.2">
      <c r="A26" s="2" t="s">
        <v>41</v>
      </c>
      <c r="B26" s="3" t="s">
        <v>42</v>
      </c>
      <c r="C26" s="12">
        <v>109760.1</v>
      </c>
      <c r="D26" s="17">
        <v>2122</v>
      </c>
      <c r="E26" s="12">
        <f t="shared" si="0"/>
        <v>111882.1</v>
      </c>
      <c r="F26" s="17">
        <v>3571.4</v>
      </c>
      <c r="G26" s="12">
        <f t="shared" si="1"/>
        <v>115453.5</v>
      </c>
      <c r="H26" s="41">
        <v>16209.2</v>
      </c>
      <c r="I26" s="21">
        <f t="shared" si="2"/>
        <v>131662.70000000001</v>
      </c>
      <c r="J26" s="21">
        <v>15472.8</v>
      </c>
      <c r="K26" s="36">
        <f t="shared" si="3"/>
        <v>147135.5</v>
      </c>
      <c r="L26" s="42">
        <v>2648.9</v>
      </c>
      <c r="M26" s="36">
        <f t="shared" si="4"/>
        <v>40024.299999999996</v>
      </c>
      <c r="N26" s="33">
        <f t="shared" si="5"/>
        <v>149784.4</v>
      </c>
      <c r="O26" s="22">
        <f t="shared" si="6"/>
        <v>136.46525467815718</v>
      </c>
      <c r="P26" s="22">
        <f t="shared" si="7"/>
        <v>101.8003133166367</v>
      </c>
    </row>
    <row r="27" spans="1:16" ht="37.5" x14ac:dyDescent="0.2">
      <c r="A27" s="2" t="s">
        <v>43</v>
      </c>
      <c r="B27" s="3" t="s">
        <v>44</v>
      </c>
      <c r="C27" s="12">
        <v>919044.1</v>
      </c>
      <c r="D27" s="17">
        <v>6390.5</v>
      </c>
      <c r="E27" s="12">
        <f t="shared" si="0"/>
        <v>925434.6</v>
      </c>
      <c r="F27" s="17">
        <v>18704.400000000001</v>
      </c>
      <c r="G27" s="12">
        <f t="shared" si="1"/>
        <v>944139</v>
      </c>
      <c r="H27" s="41">
        <v>166583.79999999999</v>
      </c>
      <c r="I27" s="21">
        <f t="shared" si="2"/>
        <v>1110722.8</v>
      </c>
      <c r="J27" s="21">
        <v>171427.6</v>
      </c>
      <c r="K27" s="36">
        <f t="shared" si="3"/>
        <v>1282150.4000000001</v>
      </c>
      <c r="L27" s="42">
        <v>158769.20000000001</v>
      </c>
      <c r="M27" s="36">
        <f t="shared" si="4"/>
        <v>521875.5</v>
      </c>
      <c r="N27" s="33">
        <f t="shared" si="5"/>
        <v>1440919.6</v>
      </c>
      <c r="O27" s="22">
        <f t="shared" si="6"/>
        <v>156.78459825812493</v>
      </c>
      <c r="P27" s="22">
        <f t="shared" si="7"/>
        <v>112.38304024239278</v>
      </c>
    </row>
    <row r="28" spans="1:16" ht="56.25" x14ac:dyDescent="0.2">
      <c r="A28" s="2" t="s">
        <v>45</v>
      </c>
      <c r="B28" s="3" t="s">
        <v>46</v>
      </c>
      <c r="C28" s="12">
        <v>9341.7000000000007</v>
      </c>
      <c r="D28" s="17">
        <v>664.7</v>
      </c>
      <c r="E28" s="12">
        <f t="shared" si="0"/>
        <v>10006.400000000001</v>
      </c>
      <c r="F28" s="17">
        <v>1782.7</v>
      </c>
      <c r="G28" s="12">
        <f t="shared" si="1"/>
        <v>11789.100000000002</v>
      </c>
      <c r="H28" s="41">
        <v>1685.5</v>
      </c>
      <c r="I28" s="21">
        <f t="shared" si="2"/>
        <v>13474.600000000002</v>
      </c>
      <c r="J28" s="21">
        <v>1827.1</v>
      </c>
      <c r="K28" s="36">
        <f t="shared" si="3"/>
        <v>15301.700000000003</v>
      </c>
      <c r="L28" s="42">
        <v>321.2</v>
      </c>
      <c r="M28" s="36">
        <f t="shared" si="4"/>
        <v>6281.2</v>
      </c>
      <c r="N28" s="33">
        <f t="shared" si="5"/>
        <v>15622.900000000003</v>
      </c>
      <c r="O28" s="22">
        <f t="shared" si="6"/>
        <v>167.23829709795862</v>
      </c>
      <c r="P28" s="22">
        <f t="shared" si="7"/>
        <v>102.09911317043205</v>
      </c>
    </row>
    <row r="29" spans="1:16" ht="37.5" x14ac:dyDescent="0.2">
      <c r="A29" s="2" t="s">
        <v>47</v>
      </c>
      <c r="B29" s="3" t="s">
        <v>48</v>
      </c>
      <c r="C29" s="12">
        <v>56802.400000000001</v>
      </c>
      <c r="D29" s="17">
        <v>3470.6</v>
      </c>
      <c r="E29" s="12">
        <f t="shared" si="0"/>
        <v>60273</v>
      </c>
      <c r="F29" s="17">
        <v>1458.5</v>
      </c>
      <c r="G29" s="12">
        <f t="shared" si="1"/>
        <v>61731.5</v>
      </c>
      <c r="H29" s="41">
        <v>17171.5</v>
      </c>
      <c r="I29" s="21">
        <f t="shared" si="2"/>
        <v>78903</v>
      </c>
      <c r="J29" s="21">
        <v>14359.1</v>
      </c>
      <c r="K29" s="36">
        <f t="shared" si="3"/>
        <v>93262.1</v>
      </c>
      <c r="L29" s="42">
        <v>301.5</v>
      </c>
      <c r="M29" s="36">
        <f t="shared" si="4"/>
        <v>36761.199999999997</v>
      </c>
      <c r="N29" s="33">
        <f t="shared" si="5"/>
        <v>93563.6</v>
      </c>
      <c r="O29" s="22">
        <f t="shared" si="6"/>
        <v>164.71768798501472</v>
      </c>
      <c r="P29" s="22">
        <f t="shared" si="7"/>
        <v>100.32328244806841</v>
      </c>
    </row>
    <row r="30" spans="1:16" ht="37.5" x14ac:dyDescent="0.2">
      <c r="A30" s="2" t="s">
        <v>49</v>
      </c>
      <c r="B30" s="3" t="s">
        <v>50</v>
      </c>
      <c r="C30" s="12">
        <v>22452403.800000001</v>
      </c>
      <c r="D30" s="17">
        <v>69358.2</v>
      </c>
      <c r="E30" s="12">
        <f>C30+D30</f>
        <v>22521762</v>
      </c>
      <c r="F30" s="17">
        <v>-130408.4</v>
      </c>
      <c r="G30" s="12">
        <f>E30+F30</f>
        <v>22391353.600000001</v>
      </c>
      <c r="H30" s="41">
        <v>2673558.6</v>
      </c>
      <c r="I30" s="21">
        <f t="shared" si="2"/>
        <v>25064912.200000003</v>
      </c>
      <c r="J30" s="21">
        <v>2937238.3</v>
      </c>
      <c r="K30" s="36">
        <f t="shared" si="3"/>
        <v>28002150.500000004</v>
      </c>
      <c r="L30" s="42">
        <v>1087166.8999999999</v>
      </c>
      <c r="M30" s="36">
        <f t="shared" si="4"/>
        <v>6636913.5999999996</v>
      </c>
      <c r="N30" s="33">
        <f t="shared" si="5"/>
        <v>29089317.400000002</v>
      </c>
      <c r="O30" s="22">
        <f t="shared" si="6"/>
        <v>129.5599244478224</v>
      </c>
      <c r="P30" s="22">
        <f t="shared" si="7"/>
        <v>103.88244074325648</v>
      </c>
    </row>
    <row r="31" spans="1:16" ht="56.25" x14ac:dyDescent="0.2">
      <c r="A31" s="2" t="s">
        <v>61</v>
      </c>
      <c r="B31" s="3">
        <v>877</v>
      </c>
      <c r="C31" s="12">
        <v>517438.7</v>
      </c>
      <c r="D31" s="17">
        <v>1164.7</v>
      </c>
      <c r="E31" s="12">
        <f t="shared" si="0"/>
        <v>518603.4</v>
      </c>
      <c r="F31" s="17">
        <v>10291.200000000001</v>
      </c>
      <c r="G31" s="12">
        <f t="shared" ref="G31:G36" si="8">E31+F31</f>
        <v>528894.6</v>
      </c>
      <c r="H31" s="41">
        <v>170354.6</v>
      </c>
      <c r="I31" s="21">
        <f t="shared" si="2"/>
        <v>699249.2</v>
      </c>
      <c r="J31" s="21">
        <v>125108.5</v>
      </c>
      <c r="K31" s="36">
        <f t="shared" si="3"/>
        <v>824357.7</v>
      </c>
      <c r="L31" s="42">
        <v>51457.9</v>
      </c>
      <c r="M31" s="36">
        <f t="shared" si="4"/>
        <v>358376.9</v>
      </c>
      <c r="N31" s="33">
        <f t="shared" si="5"/>
        <v>875815.6</v>
      </c>
      <c r="O31" s="22">
        <f t="shared" si="6"/>
        <v>169.25977898444782</v>
      </c>
      <c r="P31" s="22">
        <f t="shared" si="7"/>
        <v>106.24218103379152</v>
      </c>
    </row>
    <row r="32" spans="1:16" ht="37.5" x14ac:dyDescent="0.2">
      <c r="A32" s="2" t="s">
        <v>51</v>
      </c>
      <c r="B32" s="3" t="s">
        <v>52</v>
      </c>
      <c r="C32" s="12">
        <v>241214.5</v>
      </c>
      <c r="D32" s="17">
        <v>288.2</v>
      </c>
      <c r="E32" s="12">
        <f t="shared" si="0"/>
        <v>241502.7</v>
      </c>
      <c r="F32" s="17">
        <v>7800.3</v>
      </c>
      <c r="G32" s="12">
        <f t="shared" si="8"/>
        <v>249303</v>
      </c>
      <c r="H32" s="41">
        <v>67910.2</v>
      </c>
      <c r="I32" s="21">
        <f t="shared" si="2"/>
        <v>317213.2</v>
      </c>
      <c r="J32" s="21">
        <v>51077.9</v>
      </c>
      <c r="K32" s="36">
        <f t="shared" si="3"/>
        <v>368291.10000000003</v>
      </c>
      <c r="L32" s="42">
        <v>326.60000000000002</v>
      </c>
      <c r="M32" s="36">
        <f t="shared" si="4"/>
        <v>127403.20000000001</v>
      </c>
      <c r="N32" s="33">
        <f t="shared" si="5"/>
        <v>368617.7</v>
      </c>
      <c r="O32" s="22">
        <f t="shared" si="6"/>
        <v>152.81738867273734</v>
      </c>
      <c r="P32" s="22">
        <f t="shared" si="7"/>
        <v>100.08867985134584</v>
      </c>
    </row>
    <row r="33" spans="1:16" ht="44.25" customHeight="1" x14ac:dyDescent="0.2">
      <c r="A33" s="2" t="s">
        <v>53</v>
      </c>
      <c r="B33" s="3" t="s">
        <v>54</v>
      </c>
      <c r="C33" s="12">
        <v>2179052.2000000002</v>
      </c>
      <c r="D33" s="17">
        <v>50847.9</v>
      </c>
      <c r="E33" s="12">
        <f t="shared" si="0"/>
        <v>2229900.1</v>
      </c>
      <c r="F33" s="17">
        <v>319990.5</v>
      </c>
      <c r="G33" s="12">
        <f t="shared" si="8"/>
        <v>2549890.6</v>
      </c>
      <c r="H33" s="41">
        <v>49566.9</v>
      </c>
      <c r="I33" s="21">
        <f t="shared" si="2"/>
        <v>2599457.5</v>
      </c>
      <c r="J33" s="21">
        <v>783247.5</v>
      </c>
      <c r="K33" s="36">
        <f t="shared" si="3"/>
        <v>3382705</v>
      </c>
      <c r="L33" s="42">
        <v>231844.6</v>
      </c>
      <c r="M33" s="36">
        <f t="shared" si="4"/>
        <v>1435497.4000000001</v>
      </c>
      <c r="N33" s="33">
        <f t="shared" si="5"/>
        <v>3614549.6</v>
      </c>
      <c r="O33" s="22">
        <f t="shared" si="6"/>
        <v>165.87714603624454</v>
      </c>
      <c r="P33" s="22">
        <f t="shared" si="7"/>
        <v>106.85382260646436</v>
      </c>
    </row>
    <row r="34" spans="1:16" ht="37.5" x14ac:dyDescent="0.2">
      <c r="A34" s="2" t="s">
        <v>55</v>
      </c>
      <c r="B34" s="3" t="s">
        <v>56</v>
      </c>
      <c r="C34" s="12">
        <v>4752625.7</v>
      </c>
      <c r="D34" s="17">
        <v>4881081.5999999996</v>
      </c>
      <c r="E34" s="12">
        <f t="shared" si="0"/>
        <v>9633707.3000000007</v>
      </c>
      <c r="F34" s="17">
        <v>1197304.2</v>
      </c>
      <c r="G34" s="12">
        <f t="shared" si="8"/>
        <v>10831011.5</v>
      </c>
      <c r="H34" s="41">
        <v>-432928.8</v>
      </c>
      <c r="I34" s="21">
        <f t="shared" si="2"/>
        <v>10398082.699999999</v>
      </c>
      <c r="J34" s="21">
        <v>-349424.8</v>
      </c>
      <c r="K34" s="36">
        <f t="shared" si="3"/>
        <v>10048657.899999999</v>
      </c>
      <c r="L34" s="42">
        <v>781187.8</v>
      </c>
      <c r="M34" s="36">
        <f t="shared" si="4"/>
        <v>6077220</v>
      </c>
      <c r="N34" s="33">
        <f t="shared" si="5"/>
        <v>10829845.699999999</v>
      </c>
      <c r="O34" s="22">
        <f t="shared" si="6"/>
        <v>227.87078940384467</v>
      </c>
      <c r="P34" s="22">
        <f t="shared" si="7"/>
        <v>107.77405109989864</v>
      </c>
    </row>
    <row r="35" spans="1:16" ht="75" x14ac:dyDescent="0.2">
      <c r="A35" s="2" t="s">
        <v>57</v>
      </c>
      <c r="B35" s="3" t="s">
        <v>58</v>
      </c>
      <c r="C35" s="12">
        <v>265638.59999999998</v>
      </c>
      <c r="D35" s="17"/>
      <c r="E35" s="12">
        <f t="shared" si="0"/>
        <v>265638.59999999998</v>
      </c>
      <c r="F35" s="17">
        <v>1907.8</v>
      </c>
      <c r="G35" s="12">
        <f t="shared" si="8"/>
        <v>267546.39999999997</v>
      </c>
      <c r="H35" s="41">
        <v>1907.8</v>
      </c>
      <c r="I35" s="21">
        <f t="shared" si="2"/>
        <v>269454.19999999995</v>
      </c>
      <c r="J35" s="21">
        <v>4480.8</v>
      </c>
      <c r="K35" s="36">
        <f t="shared" si="3"/>
        <v>273934.99999999994</v>
      </c>
      <c r="L35" s="42">
        <v>129.1</v>
      </c>
      <c r="M35" s="47" t="s">
        <v>80</v>
      </c>
      <c r="N35" s="48">
        <f t="shared" si="5"/>
        <v>274064.09999999992</v>
      </c>
      <c r="O35" s="22">
        <f t="shared" si="6"/>
        <v>103.17179054550051</v>
      </c>
      <c r="P35" s="22">
        <f t="shared" si="7"/>
        <v>100.04712796831363</v>
      </c>
    </row>
    <row r="36" spans="1:16" s="7" customFormat="1" ht="20.25" x14ac:dyDescent="0.35">
      <c r="A36" s="8" t="s">
        <v>59</v>
      </c>
      <c r="B36" s="9" t="s">
        <v>0</v>
      </c>
      <c r="C36" s="13">
        <v>76730042.5</v>
      </c>
      <c r="D36" s="16">
        <f>SUM(D6:D35)</f>
        <v>9547861.4000000004</v>
      </c>
      <c r="E36" s="13">
        <f t="shared" ref="E36" si="9">C36+D36</f>
        <v>86277903.900000006</v>
      </c>
      <c r="F36" s="13">
        <v>4140158.3</v>
      </c>
      <c r="G36" s="13">
        <f t="shared" si="8"/>
        <v>90418062.200000003</v>
      </c>
      <c r="H36" s="13">
        <v>7673302.2999999998</v>
      </c>
      <c r="I36" s="13">
        <f t="shared" si="2"/>
        <v>98091364.5</v>
      </c>
      <c r="J36" s="37">
        <v>9471185.5999999996</v>
      </c>
      <c r="K36" s="43">
        <f t="shared" si="3"/>
        <v>107562550.09999999</v>
      </c>
      <c r="L36" s="43">
        <v>5573716.5999999996</v>
      </c>
      <c r="M36" s="46">
        <f t="shared" ref="M36" si="10">D36+F36+H36+J36</f>
        <v>30832507.600000001</v>
      </c>
      <c r="N36" s="46">
        <f t="shared" si="5"/>
        <v>113136266.69999999</v>
      </c>
      <c r="O36" s="24">
        <f t="shared" si="6"/>
        <v>147.44715761104914</v>
      </c>
      <c r="P36" s="24">
        <f t="shared" si="7"/>
        <v>105.18183753994133</v>
      </c>
    </row>
    <row r="37" spans="1:16" x14ac:dyDescent="0.2">
      <c r="E37" s="14"/>
      <c r="G37" s="14"/>
    </row>
    <row r="40" spans="1:16" x14ac:dyDescent="0.2">
      <c r="D40" s="32"/>
    </row>
  </sheetData>
  <autoFilter ref="A4:O36"/>
  <mergeCells count="3">
    <mergeCell ref="E3:O3"/>
    <mergeCell ref="A1:P1"/>
    <mergeCell ref="A2:P2"/>
  </mergeCells>
  <printOptions horizontalCentered="1"/>
  <pageMargins left="0.62992125984251968" right="0.23622047244094491" top="0.55118110236220474" bottom="0.35433070866141736" header="0.31496062992125984" footer="0.31496062992125984"/>
  <pageSetup paperSize="9" scale="4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2021-11-18T06:04:26Z</dcterms:modified>
</cp:coreProperties>
</file>